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 RAINS 2565\แบบฟอร์ม RAINS 2565\"/>
    </mc:Choice>
  </mc:AlternateContent>
  <xr:revisionPtr revIDLastSave="0" documentId="8_{F8A5129B-8C41-4280-9F02-67F239D5122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ตัวอย่างโครงการย่อย 1 ...." sheetId="12" r:id="rId1"/>
    <sheet name="ฟอร์มเปล่า" sheetId="13" r:id="rId2"/>
  </sheets>
  <calcPr calcId="191029"/>
</workbook>
</file>

<file path=xl/calcChain.xml><?xml version="1.0" encoding="utf-8"?>
<calcChain xmlns="http://schemas.openxmlformats.org/spreadsheetml/2006/main">
  <c r="G32" i="13" l="1"/>
  <c r="E32" i="13"/>
  <c r="G27" i="13"/>
  <c r="F31" i="13"/>
  <c r="E18" i="13"/>
  <c r="E17" i="13"/>
  <c r="E16" i="13"/>
  <c r="E15" i="13"/>
  <c r="E14" i="13"/>
  <c r="G12" i="13" s="1"/>
  <c r="G10" i="13"/>
  <c r="E9" i="13"/>
  <c r="E8" i="13"/>
  <c r="E7" i="13"/>
  <c r="E6" i="13"/>
  <c r="E5" i="13"/>
  <c r="E4" i="13"/>
  <c r="B9" i="12"/>
  <c r="E9" i="12" s="1"/>
  <c r="B8" i="12"/>
  <c r="E8" i="12" s="1"/>
  <c r="B7" i="12"/>
  <c r="E7" i="12" s="1"/>
  <c r="B6" i="12"/>
  <c r="E6" i="12" s="1"/>
  <c r="B5" i="12"/>
  <c r="E5" i="12" s="1"/>
  <c r="B4" i="12"/>
  <c r="G3" i="13" l="1"/>
  <c r="G19" i="13"/>
  <c r="B33" i="13" s="1"/>
  <c r="E30" i="13" s="1"/>
  <c r="G29" i="13" s="1"/>
  <c r="G31" i="13" s="1"/>
  <c r="H3" i="13" s="1"/>
  <c r="E40" i="12"/>
  <c r="E41" i="12"/>
  <c r="F39" i="12"/>
  <c r="F42" i="12"/>
  <c r="F43" i="12"/>
  <c r="F38" i="12"/>
  <c r="F44" i="12"/>
  <c r="E46" i="12"/>
  <c r="E53" i="12"/>
  <c r="E60" i="12"/>
  <c r="F60" i="12" s="1"/>
  <c r="F55" i="12"/>
  <c r="E55" i="12"/>
  <c r="E21" i="12"/>
  <c r="E45" i="12"/>
  <c r="E30" i="12"/>
  <c r="E23" i="12"/>
  <c r="E18" i="12"/>
  <c r="F32" i="13" l="1"/>
  <c r="E31" i="13"/>
  <c r="G61" i="12"/>
  <c r="E59" i="12"/>
  <c r="E57" i="12" s="1"/>
  <c r="F57" i="12"/>
  <c r="E56" i="12"/>
  <c r="E54" i="12"/>
  <c r="E51" i="12"/>
  <c r="E50" i="12"/>
  <c r="E36" i="12"/>
  <c r="F34" i="12"/>
  <c r="F32" i="12"/>
  <c r="E20" i="12"/>
  <c r="E28" i="12"/>
  <c r="E27" i="12"/>
  <c r="E26" i="12"/>
  <c r="E25" i="12"/>
  <c r="E24" i="12"/>
  <c r="E17" i="12"/>
  <c r="E16" i="12"/>
  <c r="E15" i="12"/>
  <c r="E14" i="12"/>
  <c r="G10" i="12"/>
  <c r="G12" i="12" l="1"/>
  <c r="E52" i="12"/>
  <c r="G47" i="12" s="1"/>
  <c r="F52" i="12"/>
  <c r="F65" i="12" s="1"/>
  <c r="E4" i="12" l="1"/>
  <c r="G3" i="12" s="1"/>
  <c r="B67" i="12" l="1"/>
  <c r="E64" i="12" s="1"/>
  <c r="G63" i="12" s="1"/>
  <c r="E65" i="12" l="1"/>
  <c r="G65" i="12"/>
  <c r="H3" i="12" l="1"/>
  <c r="F66" i="12"/>
  <c r="E66" i="12"/>
  <c r="G66" i="12" s="1"/>
</calcChain>
</file>

<file path=xl/sharedStrings.xml><?xml version="1.0" encoding="utf-8"?>
<sst xmlns="http://schemas.openxmlformats.org/spreadsheetml/2006/main" count="139" uniqueCount="78">
  <si>
    <t>รายการ</t>
  </si>
  <si>
    <t>จำนวนเงิน (บาท)</t>
  </si>
  <si>
    <t>ตามหมวด</t>
  </si>
  <si>
    <t>5. ค่าครุภัณฑ์</t>
  </si>
  <si>
    <t xml:space="preserve">2.  ค่าจ้างผู้ช่วยวิจัยและเจ้าหน้าที่อื่นๆ </t>
  </si>
  <si>
    <t>3  ค่าใช้สอย</t>
  </si>
  <si>
    <t>4.  ค่าวัสดุ</t>
  </si>
  <si>
    <t>1.  ค่าตอบแทนคณะผู้วิจัย (ไม่เกิน 10 % ของงบบริหารฯ)</t>
  </si>
  <si>
    <t>บริษัท     
(in cash)</t>
  </si>
  <si>
    <t>หน่วยละ (บาท)</t>
  </si>
  <si>
    <t>จำนวนหน่วย</t>
  </si>
  <si>
    <t>สวก.</t>
  </si>
  <si>
    <t>ปี</t>
  </si>
  <si>
    <t>ตัวอย่าง</t>
  </si>
  <si>
    <t>6.  ค่าบริการวิชาการแก่มหาวิทยาลัย (10% ของงบ 1-4)</t>
  </si>
  <si>
    <t>Batch</t>
  </si>
  <si>
    <t>วัน</t>
  </si>
  <si>
    <t>งาน</t>
  </si>
  <si>
    <t>ชุด</t>
  </si>
  <si>
    <t>3.3.3 ค่าวิเคราะห์ค่าสี</t>
  </si>
  <si>
    <t>3.1.1 ค่าวิเคราะห์ปริมาณของแข็งที่ละลายได้</t>
  </si>
  <si>
    <t xml:space="preserve">4.2.4 วัตถุเจือปนอาหาร ได้แก่ วัตถุเจือปนอาหาร (Food Additives) ได้แก่  Stabilizer เช่น Enzyme, CME, วิตามิน แร่ธาตุ ® เป็นต้น หรือสารช่วยในการผลิตอื่นๆ  </t>
  </si>
  <si>
    <t>รอบ</t>
  </si>
  <si>
    <t>3.1 กิจกรรมที่ 1 พัฒนาผลิตภัณฑ์ในระดับห้องปฏิบัติการ</t>
  </si>
  <si>
    <t>3.1.2 ค่าวิเคราะห์ค่าสี</t>
  </si>
  <si>
    <t>3.1.4 ค่าจ้างทดสอบคุณภาพทางประสาทสัมผัส</t>
  </si>
  <si>
    <t>3.1.3 ค่าวิเคราะห์ความหนืด</t>
  </si>
  <si>
    <t>4.1 กิจกรรมที่ 1 พัฒนาผลิตภัณฑ์ในระดับห้องปฏิบัติการ</t>
  </si>
  <si>
    <t>4.1.2 ค่าวัสดุบรรจุภัณฑ์ที่ใช้ในการบรรจุภัณฑ์ในการพัฒนาผลิตภัณฑ์ในระดับห้องปฏิบัติการ (ขวดแก้วพร้อมฝา)</t>
  </si>
  <si>
    <t>4.2 กิจกรรมที่ 2 พัฒนาผลิตภัณฑ์ในระดับอุตสาหกรรม</t>
  </si>
  <si>
    <t>4.3 กิจกรรมที่ 7 ทดลองผลิตเพื่อทดสอบตลาดปริมาณการผลิต 200 กก.</t>
  </si>
  <si>
    <t>4.2.5 ค่าวัสดุที่ใช้ในการผลิต เช่น ถุงพลาสติก ถังพลาสติก ถ้วยชิม กระบอกพลาสติก เป็นต้น</t>
  </si>
  <si>
    <t>3.1.5 ค่าวิเคราะห์ pH</t>
  </si>
  <si>
    <t>3.2 กิจกรรมที่ 2 พัฒนาผลิตภัณฑ์ในระดับอุตสาหกรรม</t>
  </si>
  <si>
    <t>3.3 กิจกรรมที่ 3 ประเมินคุณภาพที่พัฒนาขึ้นในการผลิตระดับอุตสาหกรรม</t>
  </si>
  <si>
    <t>3.3.1 ค่าวิเคราะห์ปริมาณของแข็งที่ละลายได้</t>
  </si>
  <si>
    <t>3.3.2 ค่าวิเคราะห์ pH</t>
  </si>
  <si>
    <t>3.3.4 ค่าวิเคราะห์ TPC</t>
  </si>
  <si>
    <t>3.3.5 ค่าวิเคราะห์ Yeast and Mold</t>
  </si>
  <si>
    <t>3.3.6 ค่าวิเคราะห์ความหนืด</t>
  </si>
  <si>
    <t>1.4 นายจักรภพ แน่นอุดร วุฒิการศึกษา วศ.บ. (เครื่องกล) สัดส่วนรับผิดชอบงาน 10%</t>
  </si>
  <si>
    <t>1.5 นายสาธิต องอาจ วุฒิการศึกษา วท.บ. (เทคโนโลยีอุตสาหกรรม) สัดส่วนรับผิดชอบงาน 10%</t>
  </si>
  <si>
    <t>1.2 นางโศรดา วัลภา วุฒิการศึกษา Ph.D. สัดส่วนรับผิดชอบงาน 10%</t>
  </si>
  <si>
    <t>3.2.1 ค่าจ้างเหมาแรงงาน (จำนวน 2 คน x 300 บาท/วัน)</t>
  </si>
  <si>
    <t>3.4 กิจกรรมที่ 4 การวิเคราะห์ปริมาณสารสำคัญของผลิตภัณฑ์เพื่อประเมินการออกฤทธิ์</t>
  </si>
  <si>
    <t xml:space="preserve">3.5 กิจกรรมที่ 5 การประเมินคุณค่าทางโภชนาการของผลิตภัณฑ์ </t>
  </si>
  <si>
    <t>3.5.1 ค่าวิเคราะห์คุณค่าทางโภชนาการฉบับเต็ม</t>
  </si>
  <si>
    <t>3.6 กิจกรรมที่ 6 การประเมินความปลอดภัยของผลิตภัณฑ์ตามประกาศของกระทรวงสาธารณสุข</t>
  </si>
  <si>
    <t>3.6.1 ค่าบริการในการประเมินความปลอดภัยของผลิตภัณฑ์และยื่นขอ อย.ตามประกาศ สธ.</t>
  </si>
  <si>
    <t>3.4.1 ค่าวิเคราะห์ชนิดและปริมาณกรดอะมิโน (Digestion)</t>
  </si>
  <si>
    <t>3.7 กิจกรรมที่ 7 คัดเลือกรูปแบบของบรรจุภัณฑ์และออกแบบฉลากบรรจุภัณฑ์และจัดทำบรรจุภัณฑ์ต้นแบบ</t>
  </si>
  <si>
    <t xml:space="preserve">3.7.1 ค่าจ้างเหมาออกแบบและจัดทำฉลากต้นแบบ </t>
  </si>
  <si>
    <t>3.8 กิจกรรมที่ 8 ทดลองผลิตเพื่อทดสอบตลาดปริมาณการผลิต 1000 กก.</t>
  </si>
  <si>
    <t xml:space="preserve">4.1.1ค่าวัตถุดิบ เช่น ขิง </t>
  </si>
  <si>
    <t>4.2.1 ค่าวัตถุดิบ เช่น ขิง</t>
  </si>
  <si>
    <t>3.2.2 ค่าจ้างเหมาบริการในการฆ่าเชื้อ UHT (รวมวัสดุบรรจุภัณฑ์+หลอด)</t>
  </si>
  <si>
    <t>4.1.4 วัตถุเจือปนอาหาร ได้แก่ Flavor, Sweeteners, Thickening agents, acid, active ingredients หรือสารช่วยในการผลิตอื่นๆ</t>
  </si>
  <si>
    <t>4.3.4 วัตถุเจือปนอาหาร ได้แก่  Flavor, Sweeteners, Thickening agents, acid, active ingredients หรือสารช่วยในการผลิตอื่นๆ</t>
  </si>
  <si>
    <t xml:space="preserve">4.3.1 ค่าวัตถุดิบ เช่น ขิง
</t>
  </si>
  <si>
    <t>4.3.3 ค่าสารเคมีที่ใช้ในการทำความสะอาดวัตถุดิบและเครื่องจักร เช่น Cl2O, น้ำยาทำความสะอาด, กรด, ด่าง, H2O2</t>
  </si>
  <si>
    <t>4.2.3 ค่าสารเคมีที่ใช้ในการทำความสะอาดวัตถุดิบและเครื่องจักร เช่น Cl2O, น้ำยาทำความสะอาด, กรด, ด่าง, H2O2</t>
  </si>
  <si>
    <t>1.1 นางสาวกุลรภัส วชิรศิริ วุฒิการศึกษา Ph.D. สัดส่วนรับผิดชอบงาน 45%</t>
  </si>
  <si>
    <t>1.3 นาง วิมลศรี พรรธนประเทศ วทม. (วิทยาศาสตร์และเทคโนโลยีอาหาร) สัดส่วนรับผิดชอบงาน 10 %</t>
  </si>
  <si>
    <t>1.3 นายนันทปรีชา หาญขุนทด วุฒิการศึกษา วทบ. (เทคโนโลยีการอาหาร) สัดส่วนรับผิดชอบงาน 15%</t>
  </si>
  <si>
    <t xml:space="preserve">รวมทั้งหมด </t>
  </si>
  <si>
    <t>ไม่มี</t>
  </si>
  <si>
    <t>สัดส่วนร้อยละการร่วมทุน</t>
  </si>
  <si>
    <t>งบหมวด 1-4</t>
  </si>
  <si>
    <t>เชคยอดร้อยละ 10 ของงบโครงการ เกินได้เล็กน้อย</t>
  </si>
  <si>
    <t>3.8.1 ค่าวิเคราะห์ปริมาณของแข็งที่ละลายได้</t>
  </si>
  <si>
    <t>3.8.2 ค่าวิเคราะห์ pH</t>
  </si>
  <si>
    <t>3.8.3 ค่าวิเคราะห์ค่าสี</t>
  </si>
  <si>
    <t>3.8.4 ค่าวิเคราะห์ TPC</t>
  </si>
  <si>
    <t>3.8.5 ค่าวิเคราะห์ Yeast and Mold</t>
  </si>
  <si>
    <t>3.8.6 ค่าวิเคราะห์ความหนืด</t>
  </si>
  <si>
    <t>3.8.7 ค่าจ้างขนส่งสินค้าเอกชน</t>
  </si>
  <si>
    <t>3.8.8 ค่าจ้างทดสอบคุณภาพทางประสาทสัมผัส</t>
  </si>
  <si>
    <t>3.8.9 ค่าจ้างเหมาบริการในการฆ่าเชื้อ UHT (รวมวัสดุบรรจุภัณฑ์+หลอด)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</si>
</sst>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Angsana New"/>
      <family val="1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333333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b/>
      <u val="doubleAccounting"/>
      <sz val="16"/>
      <color rgb="FFFF0000"/>
      <name val="TH SarabunPSK"/>
      <family val="2"/>
    </font>
    <font>
      <u val="double"/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Border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3" fontId="4" fillId="3" borderId="1" xfId="0" applyNumberFormat="1" applyFont="1" applyFill="1" applyBorder="1"/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/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3" fontId="4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center" wrapText="1"/>
    </xf>
    <xf numFmtId="0" fontId="1" fillId="0" borderId="1" xfId="0" applyFont="1" applyBorder="1"/>
    <xf numFmtId="0" fontId="5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/>
    <xf numFmtId="164" fontId="9" fillId="0" borderId="1" xfId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4" fillId="3" borderId="1" xfId="0" applyNumberFormat="1" applyFont="1" applyFill="1" applyBorder="1"/>
    <xf numFmtId="2" fontId="1" fillId="0" borderId="0" xfId="0" applyNumberFormat="1" applyFont="1" applyBorder="1"/>
    <xf numFmtId="164" fontId="5" fillId="3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 indent="1"/>
    </xf>
    <xf numFmtId="164" fontId="1" fillId="0" borderId="0" xfId="0" applyNumberFormat="1" applyFont="1" applyBorder="1"/>
    <xf numFmtId="2" fontId="5" fillId="3" borderId="1" xfId="0" applyNumberFormat="1" applyFont="1" applyFill="1" applyBorder="1" applyAlignment="1">
      <alignment vertical="top" wrapText="1"/>
    </xf>
    <xf numFmtId="4" fontId="1" fillId="0" borderId="0" xfId="0" applyNumberFormat="1" applyFont="1" applyBorder="1"/>
    <xf numFmtId="164" fontId="1" fillId="0" borderId="0" xfId="1" applyFont="1" applyBorder="1"/>
    <xf numFmtId="164" fontId="9" fillId="0" borderId="1" xfId="1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4" fontId="10" fillId="0" borderId="0" xfId="0" applyNumberFormat="1" applyFont="1"/>
    <xf numFmtId="164" fontId="5" fillId="0" borderId="0" xfId="0" applyNumberFormat="1" applyFont="1" applyBorder="1" applyAlignment="1">
      <alignment vertical="top" wrapText="1"/>
    </xf>
    <xf numFmtId="164" fontId="5" fillId="6" borderId="1" xfId="1" applyNumberFormat="1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12" fillId="0" borderId="0" xfId="0" applyFont="1" applyBorder="1"/>
    <xf numFmtId="164" fontId="2" fillId="2" borderId="1" xfId="0" applyNumberFormat="1" applyFont="1" applyFill="1" applyBorder="1" applyAlignment="1">
      <alignment horizontal="center" vertical="top" wrapText="1"/>
    </xf>
    <xf numFmtId="164" fontId="9" fillId="0" borderId="1" xfId="1" applyNumberFormat="1" applyFont="1" applyBorder="1" applyAlignment="1">
      <alignment vertical="top" wrapText="1"/>
    </xf>
    <xf numFmtId="164" fontId="9" fillId="5" borderId="1" xfId="1" applyNumberFormat="1" applyFont="1" applyFill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5" fillId="7" borderId="1" xfId="0" applyNumberFormat="1" applyFont="1" applyFill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/>
    <xf numFmtId="2" fontId="5" fillId="7" borderId="1" xfId="0" applyNumberFormat="1" applyFont="1" applyFill="1" applyBorder="1" applyAlignment="1">
      <alignment vertical="top" wrapText="1"/>
    </xf>
    <xf numFmtId="43" fontId="4" fillId="7" borderId="1" xfId="0" applyNumberFormat="1" applyFont="1" applyFill="1" applyBorder="1"/>
    <xf numFmtId="4" fontId="13" fillId="3" borderId="1" xfId="0" applyNumberFormat="1" applyFont="1" applyFill="1" applyBorder="1"/>
    <xf numFmtId="43" fontId="14" fillId="0" borderId="0" xfId="0" applyNumberFormat="1" applyFont="1" applyBorder="1"/>
    <xf numFmtId="0" fontId="9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15" fillId="0" borderId="10" xfId="0" applyNumberFormat="1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"/>
  <sheetViews>
    <sheetView workbookViewId="0">
      <selection activeCell="E8" sqref="E8"/>
    </sheetView>
  </sheetViews>
  <sheetFormatPr defaultColWidth="9.140625" defaultRowHeight="24"/>
  <cols>
    <col min="1" max="1" width="37.42578125" style="13" customWidth="1"/>
    <col min="2" max="2" width="12" style="13" customWidth="1"/>
    <col min="3" max="3" width="6.7109375" style="13" customWidth="1"/>
    <col min="4" max="4" width="9.5703125" style="13" customWidth="1"/>
    <col min="5" max="5" width="12.85546875" style="51" customWidth="1"/>
    <col min="6" max="6" width="11.42578125" style="13" customWidth="1"/>
    <col min="7" max="7" width="13.7109375" style="11" customWidth="1"/>
    <col min="8" max="8" width="12.7109375" style="1" customWidth="1"/>
    <col min="9" max="9" width="10.85546875" style="1" bestFit="1" customWidth="1"/>
    <col min="10" max="10" width="9.85546875" style="1" bestFit="1" customWidth="1"/>
    <col min="11" max="11" width="9.140625" style="1"/>
    <col min="12" max="12" width="12.5703125" style="1" customWidth="1"/>
    <col min="13" max="13" width="10.85546875" style="1" bestFit="1" customWidth="1"/>
    <col min="14" max="16384" width="9.140625" style="1"/>
  </cols>
  <sheetData>
    <row r="1" spans="1:10">
      <c r="A1" s="74" t="s">
        <v>0</v>
      </c>
      <c r="B1" s="58" t="s">
        <v>9</v>
      </c>
      <c r="C1" s="60" t="s">
        <v>10</v>
      </c>
      <c r="D1" s="61"/>
      <c r="E1" s="67" t="s">
        <v>1</v>
      </c>
      <c r="F1" s="68"/>
      <c r="G1" s="69"/>
    </row>
    <row r="2" spans="1:10" ht="42">
      <c r="A2" s="75"/>
      <c r="B2" s="59"/>
      <c r="C2" s="62"/>
      <c r="D2" s="63"/>
      <c r="E2" s="44" t="s">
        <v>11</v>
      </c>
      <c r="F2" s="14" t="s">
        <v>8</v>
      </c>
      <c r="G2" s="2" t="s">
        <v>2</v>
      </c>
    </row>
    <row r="3" spans="1:10" ht="43.5">
      <c r="A3" s="3" t="s">
        <v>7</v>
      </c>
      <c r="B3" s="3"/>
      <c r="C3" s="3"/>
      <c r="D3" s="3"/>
      <c r="E3" s="26"/>
      <c r="F3" s="34"/>
      <c r="G3" s="54">
        <f>SUM(E4:E9)</f>
        <v>120000</v>
      </c>
      <c r="H3" s="55">
        <f>0.1*G65</f>
        <v>104335</v>
      </c>
      <c r="I3" s="43" t="s">
        <v>68</v>
      </c>
    </row>
    <row r="4" spans="1:10" ht="43.5">
      <c r="A4" s="5" t="s">
        <v>61</v>
      </c>
      <c r="B4" s="37">
        <f>120000*0.45</f>
        <v>54000</v>
      </c>
      <c r="C4" s="42">
        <v>1</v>
      </c>
      <c r="D4" s="5" t="s">
        <v>12</v>
      </c>
      <c r="E4" s="45">
        <f>B4*C4</f>
        <v>54000</v>
      </c>
      <c r="F4" s="5"/>
      <c r="G4" s="6"/>
      <c r="I4" s="25"/>
    </row>
    <row r="5" spans="1:10" ht="43.5">
      <c r="A5" s="5" t="s">
        <v>42</v>
      </c>
      <c r="B5" s="37">
        <f>120000*0.1</f>
        <v>12000</v>
      </c>
      <c r="C5" s="42">
        <v>1</v>
      </c>
      <c r="D5" s="5" t="s">
        <v>12</v>
      </c>
      <c r="E5" s="45">
        <f t="shared" ref="E5:E9" si="0">B5*C5</f>
        <v>12000</v>
      </c>
      <c r="F5" s="5"/>
      <c r="G5" s="6"/>
      <c r="I5" s="25"/>
    </row>
    <row r="6" spans="1:10" ht="42" customHeight="1">
      <c r="A6" s="5" t="s">
        <v>62</v>
      </c>
      <c r="B6" s="37">
        <f>120000*0.1</f>
        <v>12000</v>
      </c>
      <c r="C6" s="42">
        <v>1</v>
      </c>
      <c r="D6" s="5" t="s">
        <v>12</v>
      </c>
      <c r="E6" s="45">
        <f t="shared" si="0"/>
        <v>12000</v>
      </c>
      <c r="F6" s="5"/>
      <c r="G6" s="6"/>
      <c r="I6" s="25"/>
    </row>
    <row r="7" spans="1:10" ht="65.25">
      <c r="A7" s="5" t="s">
        <v>63</v>
      </c>
      <c r="B7" s="37">
        <f>120000*0.15</f>
        <v>18000</v>
      </c>
      <c r="C7" s="42">
        <v>1</v>
      </c>
      <c r="D7" s="5" t="s">
        <v>12</v>
      </c>
      <c r="E7" s="45">
        <f t="shared" si="0"/>
        <v>18000</v>
      </c>
      <c r="F7" s="5"/>
      <c r="G7" s="6"/>
      <c r="I7" s="25"/>
    </row>
    <row r="8" spans="1:10" ht="43.5">
      <c r="A8" s="5" t="s">
        <v>40</v>
      </c>
      <c r="B8" s="37">
        <f>120000*0.1</f>
        <v>12000</v>
      </c>
      <c r="C8" s="42">
        <v>1</v>
      </c>
      <c r="D8" s="5" t="s">
        <v>12</v>
      </c>
      <c r="E8" s="45">
        <f t="shared" si="0"/>
        <v>12000</v>
      </c>
      <c r="F8" s="5"/>
      <c r="G8" s="6"/>
      <c r="I8" s="25"/>
    </row>
    <row r="9" spans="1:10" ht="60.75" customHeight="1">
      <c r="A9" s="5" t="s">
        <v>41</v>
      </c>
      <c r="B9" s="37">
        <f>120000*0.1</f>
        <v>12000</v>
      </c>
      <c r="C9" s="42">
        <v>1</v>
      </c>
      <c r="D9" s="5" t="s">
        <v>12</v>
      </c>
      <c r="E9" s="45">
        <f t="shared" si="0"/>
        <v>12000</v>
      </c>
      <c r="F9" s="5"/>
      <c r="G9" s="6"/>
      <c r="I9" s="25"/>
      <c r="J9" s="33"/>
    </row>
    <row r="10" spans="1:10">
      <c r="A10" s="3" t="s">
        <v>4</v>
      </c>
      <c r="B10" s="3"/>
      <c r="C10" s="3"/>
      <c r="D10" s="3"/>
      <c r="E10" s="26"/>
      <c r="F10" s="34"/>
      <c r="G10" s="24">
        <f>SUM(E11)</f>
        <v>0</v>
      </c>
      <c r="I10" s="25"/>
    </row>
    <row r="11" spans="1:10">
      <c r="A11" s="7" t="s">
        <v>65</v>
      </c>
      <c r="B11" s="20"/>
      <c r="C11" s="23"/>
      <c r="D11" s="5"/>
      <c r="E11" s="45"/>
      <c r="F11" s="7"/>
      <c r="G11" s="6"/>
    </row>
    <row r="12" spans="1:10">
      <c r="A12" s="3" t="s">
        <v>5</v>
      </c>
      <c r="B12" s="3"/>
      <c r="C12" s="3"/>
      <c r="D12" s="3"/>
      <c r="E12" s="26"/>
      <c r="F12" s="26"/>
      <c r="G12" s="24">
        <f>SUM(E13:F46)</f>
        <v>275500</v>
      </c>
    </row>
    <row r="13" spans="1:10" ht="43.5">
      <c r="A13" s="57" t="s">
        <v>23</v>
      </c>
      <c r="B13" s="21"/>
      <c r="C13" s="21"/>
      <c r="D13" s="28"/>
      <c r="E13" s="22"/>
      <c r="F13" s="20"/>
      <c r="G13" s="17"/>
    </row>
    <row r="14" spans="1:10">
      <c r="A14" s="15" t="s">
        <v>20</v>
      </c>
      <c r="B14" s="37">
        <v>100</v>
      </c>
      <c r="C14" s="21">
        <v>10</v>
      </c>
      <c r="D14" s="27" t="s">
        <v>13</v>
      </c>
      <c r="E14" s="45">
        <f>B14*C14</f>
        <v>1000</v>
      </c>
      <c r="F14" s="20"/>
      <c r="G14" s="17"/>
    </row>
    <row r="15" spans="1:10">
      <c r="A15" s="15" t="s">
        <v>24</v>
      </c>
      <c r="B15" s="37">
        <v>100</v>
      </c>
      <c r="C15" s="21">
        <v>10</v>
      </c>
      <c r="D15" s="27" t="s">
        <v>13</v>
      </c>
      <c r="E15" s="45">
        <f>B15*C15</f>
        <v>1000</v>
      </c>
      <c r="F15" s="20"/>
      <c r="G15" s="17"/>
    </row>
    <row r="16" spans="1:10">
      <c r="A16" s="15" t="s">
        <v>26</v>
      </c>
      <c r="B16" s="37">
        <v>300</v>
      </c>
      <c r="C16" s="21">
        <v>10</v>
      </c>
      <c r="D16" s="27" t="s">
        <v>13</v>
      </c>
      <c r="E16" s="45">
        <f t="shared" ref="E16:E17" si="1">B16*C16</f>
        <v>3000</v>
      </c>
      <c r="F16" s="20"/>
      <c r="G16" s="17"/>
    </row>
    <row r="17" spans="1:11">
      <c r="A17" s="15" t="s">
        <v>25</v>
      </c>
      <c r="B17" s="37">
        <v>1000</v>
      </c>
      <c r="C17" s="21">
        <v>1</v>
      </c>
      <c r="D17" s="27" t="s">
        <v>17</v>
      </c>
      <c r="E17" s="45">
        <f t="shared" si="1"/>
        <v>1000</v>
      </c>
      <c r="F17" s="20"/>
      <c r="G17" s="17"/>
    </row>
    <row r="18" spans="1:11">
      <c r="A18" s="15" t="s">
        <v>32</v>
      </c>
      <c r="B18" s="37">
        <v>200</v>
      </c>
      <c r="C18" s="21">
        <v>10</v>
      </c>
      <c r="D18" s="27" t="s">
        <v>13</v>
      </c>
      <c r="E18" s="45">
        <f t="shared" ref="E18" si="2">B18*C18</f>
        <v>2000</v>
      </c>
      <c r="F18" s="20"/>
      <c r="G18" s="17"/>
    </row>
    <row r="19" spans="1:11" ht="43.5">
      <c r="A19" s="57" t="s">
        <v>33</v>
      </c>
      <c r="B19" s="37"/>
      <c r="C19" s="21"/>
      <c r="D19" s="27"/>
      <c r="E19" s="45"/>
      <c r="F19" s="20"/>
      <c r="G19" s="17"/>
    </row>
    <row r="20" spans="1:11" ht="43.5">
      <c r="A20" s="16" t="s">
        <v>43</v>
      </c>
      <c r="B20" s="37">
        <v>600</v>
      </c>
      <c r="C20" s="21">
        <v>50</v>
      </c>
      <c r="D20" s="27" t="s">
        <v>16</v>
      </c>
      <c r="E20" s="46">
        <f>C20*B20</f>
        <v>30000</v>
      </c>
      <c r="F20" s="20"/>
      <c r="G20" s="17"/>
    </row>
    <row r="21" spans="1:11" ht="43.5">
      <c r="A21" s="16" t="s">
        <v>55</v>
      </c>
      <c r="B21" s="37">
        <v>20000</v>
      </c>
      <c r="C21" s="21">
        <v>2</v>
      </c>
      <c r="D21" s="27" t="s">
        <v>15</v>
      </c>
      <c r="E21" s="46">
        <f>C21*B21</f>
        <v>40000</v>
      </c>
      <c r="F21" s="20"/>
      <c r="G21" s="17"/>
      <c r="I21" s="33"/>
    </row>
    <row r="22" spans="1:11" ht="43.5">
      <c r="A22" s="57" t="s">
        <v>34</v>
      </c>
      <c r="B22" s="21"/>
      <c r="C22" s="21"/>
      <c r="D22" s="28"/>
      <c r="E22" s="22"/>
      <c r="F22" s="20"/>
      <c r="G22" s="17"/>
      <c r="I22" s="33"/>
    </row>
    <row r="23" spans="1:11">
      <c r="A23" s="15" t="s">
        <v>35</v>
      </c>
      <c r="B23" s="37">
        <v>100</v>
      </c>
      <c r="C23" s="21">
        <v>2</v>
      </c>
      <c r="D23" s="27" t="s">
        <v>13</v>
      </c>
      <c r="E23" s="45">
        <f>B23*C23</f>
        <v>200</v>
      </c>
      <c r="F23" s="20"/>
      <c r="G23" s="17"/>
    </row>
    <row r="24" spans="1:11">
      <c r="A24" s="15" t="s">
        <v>36</v>
      </c>
      <c r="B24" s="37">
        <v>200</v>
      </c>
      <c r="C24" s="21">
        <v>2</v>
      </c>
      <c r="D24" s="27" t="s">
        <v>13</v>
      </c>
      <c r="E24" s="45">
        <f>B24*C24</f>
        <v>400</v>
      </c>
      <c r="F24" s="20"/>
      <c r="G24" s="17"/>
    </row>
    <row r="25" spans="1:11">
      <c r="A25" s="15" t="s">
        <v>19</v>
      </c>
      <c r="B25" s="37">
        <v>100</v>
      </c>
      <c r="C25" s="21">
        <v>2</v>
      </c>
      <c r="D25" s="27" t="s">
        <v>13</v>
      </c>
      <c r="E25" s="45">
        <f>B25*C25</f>
        <v>200</v>
      </c>
      <c r="F25" s="20"/>
      <c r="G25" s="17"/>
    </row>
    <row r="26" spans="1:11">
      <c r="A26" s="15" t="s">
        <v>37</v>
      </c>
      <c r="B26" s="37">
        <v>400</v>
      </c>
      <c r="C26" s="21">
        <v>2</v>
      </c>
      <c r="D26" s="27" t="s">
        <v>13</v>
      </c>
      <c r="E26" s="45">
        <f t="shared" ref="E26:E28" si="3">B26*C26</f>
        <v>800</v>
      </c>
      <c r="F26" s="20"/>
      <c r="G26" s="17"/>
    </row>
    <row r="27" spans="1:11">
      <c r="A27" s="15" t="s">
        <v>38</v>
      </c>
      <c r="B27" s="37">
        <v>400</v>
      </c>
      <c r="C27" s="21">
        <v>2</v>
      </c>
      <c r="D27" s="27" t="s">
        <v>13</v>
      </c>
      <c r="E27" s="45">
        <f t="shared" si="3"/>
        <v>800</v>
      </c>
      <c r="F27" s="20"/>
      <c r="G27" s="17"/>
    </row>
    <row r="28" spans="1:11">
      <c r="A28" s="15" t="s">
        <v>39</v>
      </c>
      <c r="B28" s="37">
        <v>300</v>
      </c>
      <c r="C28" s="21">
        <v>2</v>
      </c>
      <c r="D28" s="27" t="s">
        <v>13</v>
      </c>
      <c r="E28" s="45">
        <f t="shared" si="3"/>
        <v>600</v>
      </c>
      <c r="F28" s="20"/>
      <c r="G28" s="17"/>
      <c r="J28" s="35"/>
      <c r="K28" s="39"/>
    </row>
    <row r="29" spans="1:11" ht="43.5">
      <c r="A29" s="57" t="s">
        <v>44</v>
      </c>
      <c r="B29" s="29"/>
      <c r="C29" s="21"/>
      <c r="D29" s="27"/>
      <c r="E29" s="45"/>
      <c r="F29" s="20"/>
      <c r="G29" s="17"/>
      <c r="J29" s="35"/>
      <c r="K29" s="39"/>
    </row>
    <row r="30" spans="1:11" ht="23.25" customHeight="1">
      <c r="A30" s="15" t="s">
        <v>49</v>
      </c>
      <c r="B30" s="37">
        <v>7000</v>
      </c>
      <c r="C30" s="21">
        <v>2</v>
      </c>
      <c r="D30" s="27" t="s">
        <v>13</v>
      </c>
      <c r="E30" s="45">
        <f>C30*B30</f>
        <v>14000</v>
      </c>
      <c r="F30" s="20"/>
      <c r="G30" s="17"/>
      <c r="J30" s="35"/>
      <c r="K30" s="39"/>
    </row>
    <row r="31" spans="1:11" ht="43.5">
      <c r="A31" s="57" t="s">
        <v>45</v>
      </c>
      <c r="B31" s="21"/>
      <c r="C31" s="21"/>
      <c r="D31" s="28"/>
      <c r="E31" s="22"/>
      <c r="F31" s="22"/>
      <c r="G31" s="17"/>
      <c r="J31" s="35"/>
    </row>
    <row r="32" spans="1:11" ht="22.5" customHeight="1">
      <c r="A32" s="15" t="s">
        <v>46</v>
      </c>
      <c r="B32" s="37">
        <v>12000</v>
      </c>
      <c r="C32" s="21">
        <v>1</v>
      </c>
      <c r="D32" s="27" t="s">
        <v>13</v>
      </c>
      <c r="E32" s="45"/>
      <c r="F32" s="20">
        <f>C32*B32</f>
        <v>12000</v>
      </c>
      <c r="G32" s="6"/>
      <c r="J32" s="33"/>
    </row>
    <row r="33" spans="1:10" ht="43.5">
      <c r="A33" s="57" t="s">
        <v>47</v>
      </c>
      <c r="B33" s="29"/>
      <c r="C33" s="21"/>
      <c r="D33" s="27"/>
      <c r="E33" s="45"/>
      <c r="F33" s="20"/>
      <c r="G33" s="6"/>
      <c r="J33" s="33"/>
    </row>
    <row r="34" spans="1:10" ht="43.5">
      <c r="A34" s="15" t="s">
        <v>48</v>
      </c>
      <c r="B34" s="37">
        <v>17000</v>
      </c>
      <c r="C34" s="21">
        <v>1</v>
      </c>
      <c r="D34" s="27" t="s">
        <v>13</v>
      </c>
      <c r="E34" s="45"/>
      <c r="F34" s="20">
        <f>C34*B34</f>
        <v>17000</v>
      </c>
      <c r="G34" s="6"/>
    </row>
    <row r="35" spans="1:10" ht="65.25">
      <c r="A35" s="57" t="s">
        <v>50</v>
      </c>
      <c r="B35" s="29"/>
      <c r="C35" s="21"/>
      <c r="D35" s="27"/>
      <c r="E35" s="45"/>
      <c r="F35" s="20"/>
      <c r="G35" s="6"/>
    </row>
    <row r="36" spans="1:10">
      <c r="A36" s="15" t="s">
        <v>51</v>
      </c>
      <c r="B36" s="37">
        <v>100000</v>
      </c>
      <c r="C36" s="21">
        <v>1</v>
      </c>
      <c r="D36" s="27" t="s">
        <v>17</v>
      </c>
      <c r="E36" s="45">
        <f t="shared" ref="E36" si="4">B36*C36</f>
        <v>100000</v>
      </c>
      <c r="F36" s="20"/>
      <c r="G36" s="6"/>
    </row>
    <row r="37" spans="1:10" ht="43.5">
      <c r="A37" s="56" t="s">
        <v>52</v>
      </c>
      <c r="B37" s="29"/>
      <c r="C37" s="21"/>
      <c r="D37" s="27"/>
      <c r="E37" s="45"/>
      <c r="F37" s="20"/>
      <c r="G37" s="6"/>
      <c r="J37" s="35"/>
    </row>
    <row r="38" spans="1:10">
      <c r="A38" s="15" t="s">
        <v>69</v>
      </c>
      <c r="B38" s="37">
        <v>100</v>
      </c>
      <c r="C38" s="21">
        <v>1</v>
      </c>
      <c r="D38" s="27" t="s">
        <v>13</v>
      </c>
      <c r="E38" s="45"/>
      <c r="F38" s="20">
        <f>C38*B38</f>
        <v>100</v>
      </c>
      <c r="G38" s="6"/>
    </row>
    <row r="39" spans="1:10">
      <c r="A39" s="15" t="s">
        <v>70</v>
      </c>
      <c r="B39" s="37">
        <v>200</v>
      </c>
      <c r="C39" s="21">
        <v>1</v>
      </c>
      <c r="D39" s="27" t="s">
        <v>13</v>
      </c>
      <c r="E39" s="45"/>
      <c r="F39" s="20">
        <f t="shared" ref="F39:F43" si="5">C39*B39</f>
        <v>200</v>
      </c>
      <c r="G39" s="6"/>
      <c r="J39" s="35"/>
    </row>
    <row r="40" spans="1:10">
      <c r="A40" s="15" t="s">
        <v>71</v>
      </c>
      <c r="B40" s="37">
        <v>100</v>
      </c>
      <c r="C40" s="21">
        <v>1</v>
      </c>
      <c r="D40" s="27" t="s">
        <v>13</v>
      </c>
      <c r="E40" s="45">
        <f>B40*C40</f>
        <v>100</v>
      </c>
      <c r="F40" s="20"/>
      <c r="G40" s="6"/>
    </row>
    <row r="41" spans="1:10">
      <c r="A41" s="15" t="s">
        <v>72</v>
      </c>
      <c r="B41" s="37">
        <v>400</v>
      </c>
      <c r="C41" s="21">
        <v>1</v>
      </c>
      <c r="D41" s="27" t="s">
        <v>13</v>
      </c>
      <c r="E41" s="45">
        <f>B41*C41</f>
        <v>400</v>
      </c>
      <c r="F41" s="20"/>
      <c r="G41" s="17"/>
    </row>
    <row r="42" spans="1:10">
      <c r="A42" s="15" t="s">
        <v>73</v>
      </c>
      <c r="B42" s="37">
        <v>400</v>
      </c>
      <c r="C42" s="21">
        <v>1</v>
      </c>
      <c r="D42" s="27" t="s">
        <v>13</v>
      </c>
      <c r="E42" s="45"/>
      <c r="F42" s="20">
        <f t="shared" si="5"/>
        <v>400</v>
      </c>
      <c r="G42" s="17"/>
    </row>
    <row r="43" spans="1:10">
      <c r="A43" s="15" t="s">
        <v>74</v>
      </c>
      <c r="B43" s="37">
        <v>300</v>
      </c>
      <c r="C43" s="21">
        <v>1</v>
      </c>
      <c r="D43" s="27" t="s">
        <v>13</v>
      </c>
      <c r="E43" s="45"/>
      <c r="F43" s="20">
        <f t="shared" si="5"/>
        <v>300</v>
      </c>
      <c r="G43" s="17"/>
    </row>
    <row r="44" spans="1:10">
      <c r="A44" s="16" t="s">
        <v>75</v>
      </c>
      <c r="B44" s="37">
        <v>1000</v>
      </c>
      <c r="C44" s="21">
        <v>5</v>
      </c>
      <c r="D44" s="27" t="s">
        <v>22</v>
      </c>
      <c r="E44" s="46"/>
      <c r="F44" s="20">
        <f>C44*B44</f>
        <v>5000</v>
      </c>
      <c r="G44" s="17"/>
    </row>
    <row r="45" spans="1:10">
      <c r="A45" s="16" t="s">
        <v>76</v>
      </c>
      <c r="B45" s="37">
        <v>25000</v>
      </c>
      <c r="C45" s="21">
        <v>1</v>
      </c>
      <c r="D45" s="27" t="s">
        <v>17</v>
      </c>
      <c r="E45" s="46">
        <f>C45*B45</f>
        <v>25000</v>
      </c>
      <c r="F45" s="20"/>
      <c r="G45" s="17"/>
    </row>
    <row r="46" spans="1:10" ht="43.5">
      <c r="A46" s="16" t="s">
        <v>77</v>
      </c>
      <c r="B46" s="37">
        <v>20000</v>
      </c>
      <c r="C46" s="21">
        <v>1</v>
      </c>
      <c r="D46" s="27" t="s">
        <v>15</v>
      </c>
      <c r="E46" s="46">
        <f>C46*B46</f>
        <v>20000</v>
      </c>
      <c r="F46" s="20"/>
      <c r="G46" s="17"/>
    </row>
    <row r="47" spans="1:10" ht="20.100000000000001" customHeight="1">
      <c r="A47" s="3" t="s">
        <v>6</v>
      </c>
      <c r="B47" s="3"/>
      <c r="C47" s="3"/>
      <c r="D47" s="3"/>
      <c r="E47" s="26"/>
      <c r="F47" s="26"/>
      <c r="G47" s="24">
        <f>SUM(E48:F60)</f>
        <v>553000</v>
      </c>
    </row>
    <row r="48" spans="1:10" ht="21.95" customHeight="1">
      <c r="A48" s="16" t="s">
        <v>27</v>
      </c>
      <c r="B48" s="15"/>
      <c r="C48" s="15"/>
      <c r="D48" s="15"/>
      <c r="E48" s="22"/>
      <c r="F48" s="22"/>
      <c r="G48" s="17"/>
    </row>
    <row r="49" spans="1:13" ht="22.5" customHeight="1">
      <c r="A49" s="15" t="s">
        <v>53</v>
      </c>
      <c r="B49" s="20">
        <v>5000</v>
      </c>
      <c r="C49" s="21">
        <v>1</v>
      </c>
      <c r="D49" s="27" t="s">
        <v>18</v>
      </c>
      <c r="E49" s="22">
        <v>5000</v>
      </c>
      <c r="F49" s="22"/>
      <c r="G49" s="17"/>
    </row>
    <row r="50" spans="1:13" ht="37.5" customHeight="1">
      <c r="A50" s="16" t="s">
        <v>28</v>
      </c>
      <c r="B50" s="20">
        <v>1000</v>
      </c>
      <c r="C50" s="38">
        <v>1</v>
      </c>
      <c r="D50" s="31" t="s">
        <v>18</v>
      </c>
      <c r="E50" s="45">
        <f>C50*B50</f>
        <v>1000</v>
      </c>
      <c r="F50" s="20"/>
      <c r="G50" s="30"/>
    </row>
    <row r="51" spans="1:13" ht="56.1" customHeight="1">
      <c r="A51" s="16" t="s">
        <v>56</v>
      </c>
      <c r="B51" s="20">
        <v>3000</v>
      </c>
      <c r="C51" s="21">
        <v>1</v>
      </c>
      <c r="D51" s="27" t="s">
        <v>18</v>
      </c>
      <c r="E51" s="45">
        <f>C51*B51</f>
        <v>3000</v>
      </c>
      <c r="F51" s="22"/>
      <c r="G51" s="17"/>
    </row>
    <row r="52" spans="1:13" ht="39.75" customHeight="1">
      <c r="A52" s="56" t="s">
        <v>29</v>
      </c>
      <c r="B52" s="15"/>
      <c r="C52" s="15"/>
      <c r="D52" s="15"/>
      <c r="E52" s="22">
        <f>SUM(E53:E56)</f>
        <v>114400</v>
      </c>
      <c r="F52" s="22">
        <f>SUM(F53:F55)</f>
        <v>68600</v>
      </c>
      <c r="G52" s="17"/>
      <c r="I52" s="33"/>
    </row>
    <row r="53" spans="1:13" ht="24.95" customHeight="1">
      <c r="A53" s="15" t="s">
        <v>54</v>
      </c>
      <c r="B53" s="20">
        <v>10000</v>
      </c>
      <c r="C53" s="21">
        <v>2</v>
      </c>
      <c r="D53" s="27" t="s">
        <v>15</v>
      </c>
      <c r="E53" s="45">
        <f>(C53*B53)-F53</f>
        <v>15400</v>
      </c>
      <c r="F53" s="22">
        <v>4600</v>
      </c>
      <c r="G53" s="17"/>
    </row>
    <row r="54" spans="1:13" ht="60" customHeight="1">
      <c r="A54" s="16" t="s">
        <v>60</v>
      </c>
      <c r="B54" s="20">
        <v>15000</v>
      </c>
      <c r="C54" s="38">
        <v>2</v>
      </c>
      <c r="D54" s="27" t="s">
        <v>15</v>
      </c>
      <c r="E54" s="45">
        <f>C54*B54</f>
        <v>30000</v>
      </c>
      <c r="F54" s="20"/>
      <c r="G54" s="17"/>
      <c r="L54" s="33"/>
    </row>
    <row r="55" spans="1:13" ht="56.25" customHeight="1">
      <c r="A55" s="16" t="s">
        <v>21</v>
      </c>
      <c r="B55" s="20">
        <v>64000</v>
      </c>
      <c r="C55" s="21">
        <v>2</v>
      </c>
      <c r="D55" s="27" t="s">
        <v>15</v>
      </c>
      <c r="E55" s="45">
        <f>C55*B55/2</f>
        <v>64000</v>
      </c>
      <c r="F55" s="22">
        <f>C55*B55/2</f>
        <v>64000</v>
      </c>
      <c r="G55" s="17"/>
      <c r="L55" s="33"/>
    </row>
    <row r="56" spans="1:13" ht="40.5" customHeight="1">
      <c r="A56" s="16" t="s">
        <v>31</v>
      </c>
      <c r="B56" s="20">
        <v>5000</v>
      </c>
      <c r="C56" s="38">
        <v>1</v>
      </c>
      <c r="D56" s="27" t="s">
        <v>18</v>
      </c>
      <c r="E56" s="45">
        <f>C56*B56</f>
        <v>5000</v>
      </c>
      <c r="F56" s="22"/>
      <c r="G56" s="17"/>
      <c r="L56" s="33"/>
    </row>
    <row r="57" spans="1:13" ht="37.5" customHeight="1">
      <c r="A57" s="56" t="s">
        <v>30</v>
      </c>
      <c r="B57" s="20"/>
      <c r="C57" s="21"/>
      <c r="D57" s="27"/>
      <c r="E57" s="22">
        <f>SUM(E58:E60)</f>
        <v>52000</v>
      </c>
      <c r="F57" s="22">
        <f>SUM(F58:F60)</f>
        <v>37000</v>
      </c>
      <c r="G57" s="17"/>
      <c r="L57" s="33"/>
      <c r="M57" s="36"/>
    </row>
    <row r="58" spans="1:13" ht="20.100000000000001" customHeight="1">
      <c r="A58" s="15" t="s">
        <v>58</v>
      </c>
      <c r="B58" s="20">
        <v>10000</v>
      </c>
      <c r="C58" s="21">
        <v>1</v>
      </c>
      <c r="D58" s="27" t="s">
        <v>15</v>
      </c>
      <c r="E58" s="45">
        <v>5000</v>
      </c>
      <c r="F58" s="22">
        <v>5000</v>
      </c>
      <c r="G58" s="17"/>
    </row>
    <row r="59" spans="1:13" ht="58.5" customHeight="1">
      <c r="A59" s="16" t="s">
        <v>59</v>
      </c>
      <c r="B59" s="20">
        <v>15000</v>
      </c>
      <c r="C59" s="38">
        <v>1</v>
      </c>
      <c r="D59" s="27" t="s">
        <v>15</v>
      </c>
      <c r="E59" s="45">
        <f>C59*B59</f>
        <v>15000</v>
      </c>
      <c r="F59" s="22"/>
      <c r="G59" s="17"/>
      <c r="M59" s="33"/>
    </row>
    <row r="60" spans="1:13" ht="54.95" customHeight="1">
      <c r="A60" s="16" t="s">
        <v>57</v>
      </c>
      <c r="B60" s="20">
        <v>64000</v>
      </c>
      <c r="C60" s="21">
        <v>1</v>
      </c>
      <c r="D60" s="27" t="s">
        <v>15</v>
      </c>
      <c r="E60" s="45">
        <f>C60*B60/2</f>
        <v>32000</v>
      </c>
      <c r="F60" s="22">
        <f>E60</f>
        <v>32000</v>
      </c>
      <c r="G60" s="17"/>
      <c r="J60" s="33"/>
    </row>
    <row r="61" spans="1:13">
      <c r="A61" s="3" t="s">
        <v>3</v>
      </c>
      <c r="B61" s="3"/>
      <c r="C61" s="3"/>
      <c r="D61" s="3"/>
      <c r="E61" s="26"/>
      <c r="F61" s="34"/>
      <c r="G61" s="4">
        <f>SUM(E62)</f>
        <v>0</v>
      </c>
      <c r="H61" s="35"/>
      <c r="I61" s="36"/>
    </row>
    <row r="62" spans="1:13">
      <c r="A62" s="8" t="s">
        <v>65</v>
      </c>
      <c r="B62" s="8"/>
      <c r="C62" s="8"/>
      <c r="D62" s="8"/>
      <c r="E62" s="47"/>
      <c r="F62" s="8"/>
      <c r="G62" s="6"/>
      <c r="I62" s="33"/>
    </row>
    <row r="63" spans="1:13" ht="43.5">
      <c r="A63" s="3" t="s">
        <v>14</v>
      </c>
      <c r="B63" s="3"/>
      <c r="C63" s="3"/>
      <c r="D63" s="3"/>
      <c r="E63" s="26"/>
      <c r="F63" s="34"/>
      <c r="G63" s="24">
        <f>E64</f>
        <v>94850</v>
      </c>
    </row>
    <row r="64" spans="1:13">
      <c r="A64" s="18"/>
      <c r="B64" s="20"/>
      <c r="C64" s="18">
        <v>1</v>
      </c>
      <c r="D64" s="32" t="s">
        <v>12</v>
      </c>
      <c r="E64" s="48">
        <f>B67*0.1</f>
        <v>94850</v>
      </c>
      <c r="F64" s="18"/>
      <c r="G64" s="19"/>
    </row>
    <row r="65" spans="1:8">
      <c r="A65" s="64" t="s">
        <v>64</v>
      </c>
      <c r="B65" s="65"/>
      <c r="C65" s="65"/>
      <c r="D65" s="66"/>
      <c r="E65" s="41">
        <f>SUM(E3:E64)</f>
        <v>797150</v>
      </c>
      <c r="F65" s="41">
        <f t="shared" ref="F65" si="6">SUM(F3:F64)</f>
        <v>246200</v>
      </c>
      <c r="G65" s="41">
        <f>SUM(G3:G64)</f>
        <v>1043350</v>
      </c>
      <c r="H65" s="33"/>
    </row>
    <row r="66" spans="1:8" ht="24" customHeight="1">
      <c r="A66" s="70" t="s">
        <v>66</v>
      </c>
      <c r="B66" s="70"/>
      <c r="C66" s="70"/>
      <c r="D66" s="70"/>
      <c r="E66" s="49">
        <f>(E65/G65)*100</f>
        <v>76.402932860497444</v>
      </c>
      <c r="F66" s="52">
        <f>(F65/G65)*100</f>
        <v>23.597067139502563</v>
      </c>
      <c r="G66" s="53">
        <f>E66+F66</f>
        <v>100</v>
      </c>
    </row>
    <row r="67" spans="1:8">
      <c r="A67" s="9" t="s">
        <v>67</v>
      </c>
      <c r="B67" s="72">
        <f>SUM(G3:G60)</f>
        <v>948500</v>
      </c>
      <c r="C67" s="73"/>
      <c r="D67" s="9"/>
      <c r="E67" s="40"/>
      <c r="F67" s="9"/>
      <c r="G67" s="10"/>
    </row>
    <row r="68" spans="1:8">
      <c r="A68" s="9"/>
      <c r="B68" s="71"/>
      <c r="C68" s="71"/>
      <c r="D68" s="9"/>
      <c r="E68" s="40"/>
      <c r="F68" s="9"/>
    </row>
    <row r="69" spans="1:8">
      <c r="A69" s="9"/>
      <c r="B69" s="71"/>
      <c r="C69" s="71"/>
      <c r="D69" s="9"/>
      <c r="E69" s="40"/>
      <c r="F69" s="9"/>
    </row>
    <row r="70" spans="1:8">
      <c r="A70" s="9"/>
      <c r="B70" s="9"/>
      <c r="C70" s="9"/>
      <c r="D70" s="9"/>
      <c r="E70" s="40"/>
      <c r="F70" s="9"/>
    </row>
    <row r="72" spans="1:8">
      <c r="A72" s="12"/>
      <c r="B72" s="12"/>
      <c r="C72" s="12"/>
      <c r="D72" s="12"/>
      <c r="E72" s="50"/>
      <c r="F72" s="12"/>
      <c r="G72" s="1"/>
    </row>
    <row r="73" spans="1:8">
      <c r="A73" s="12"/>
      <c r="B73" s="12"/>
      <c r="C73" s="12"/>
      <c r="D73" s="12"/>
      <c r="E73" s="50"/>
      <c r="F73" s="12"/>
      <c r="G73" s="1"/>
    </row>
  </sheetData>
  <mergeCells count="9">
    <mergeCell ref="E1:G1"/>
    <mergeCell ref="A65:D65"/>
    <mergeCell ref="A66:D66"/>
    <mergeCell ref="B68:C68"/>
    <mergeCell ref="B69:C69"/>
    <mergeCell ref="B67:C67"/>
    <mergeCell ref="A1:A2"/>
    <mergeCell ref="B1:B2"/>
    <mergeCell ref="C1:D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A8FA-5C9B-4425-861E-70C903BBF377}">
  <dimension ref="A1:L73"/>
  <sheetViews>
    <sheetView tabSelected="1" workbookViewId="0">
      <selection activeCell="J31" sqref="J31"/>
    </sheetView>
  </sheetViews>
  <sheetFormatPr defaultColWidth="9.140625" defaultRowHeight="15"/>
  <cols>
    <col min="1" max="1" width="37.42578125" style="13" customWidth="1"/>
    <col min="2" max="2" width="12" style="13" customWidth="1"/>
    <col min="3" max="3" width="6.7109375" style="13" customWidth="1"/>
    <col min="4" max="4" width="9.5703125" style="13" customWidth="1"/>
    <col min="5" max="5" width="12.85546875" style="51" customWidth="1"/>
    <col min="6" max="6" width="11.42578125" style="13" customWidth="1"/>
    <col min="7" max="7" width="13.7109375" style="11" customWidth="1"/>
    <col min="8" max="8" width="12.7109375" style="1" customWidth="1"/>
    <col min="9" max="9" width="10.85546875" style="1" bestFit="1" customWidth="1"/>
    <col min="10" max="10" width="9.85546875" style="1" bestFit="1" customWidth="1"/>
    <col min="11" max="11" width="9.140625" style="1"/>
    <col min="12" max="12" width="12.5703125" style="1" customWidth="1"/>
    <col min="13" max="13" width="10.85546875" style="1" bestFit="1" customWidth="1"/>
    <col min="14" max="16384" width="9.140625" style="1"/>
  </cols>
  <sheetData>
    <row r="1" spans="1:10" ht="24">
      <c r="A1" s="74" t="s">
        <v>0</v>
      </c>
      <c r="B1" s="58" t="s">
        <v>9</v>
      </c>
      <c r="C1" s="60" t="s">
        <v>10</v>
      </c>
      <c r="D1" s="61"/>
      <c r="E1" s="67" t="s">
        <v>1</v>
      </c>
      <c r="F1" s="68"/>
      <c r="G1" s="69"/>
    </row>
    <row r="2" spans="1:10" ht="42">
      <c r="A2" s="75"/>
      <c r="B2" s="59"/>
      <c r="C2" s="62"/>
      <c r="D2" s="63"/>
      <c r="E2" s="44" t="s">
        <v>11</v>
      </c>
      <c r="F2" s="14" t="s">
        <v>8</v>
      </c>
      <c r="G2" s="2" t="s">
        <v>2</v>
      </c>
    </row>
    <row r="3" spans="1:10" ht="43.5">
      <c r="A3" s="3" t="s">
        <v>7</v>
      </c>
      <c r="B3" s="3"/>
      <c r="C3" s="3"/>
      <c r="D3" s="3"/>
      <c r="E3" s="26"/>
      <c r="F3" s="34"/>
      <c r="G3" s="54">
        <f>SUM(E4:E9)</f>
        <v>0</v>
      </c>
      <c r="H3" s="55">
        <f>0.1*G31</f>
        <v>0</v>
      </c>
      <c r="I3" s="43" t="s">
        <v>68</v>
      </c>
    </row>
    <row r="4" spans="1:10" ht="24">
      <c r="A4" s="5"/>
      <c r="B4" s="37"/>
      <c r="C4" s="42">
        <v>1</v>
      </c>
      <c r="D4" s="5" t="s">
        <v>12</v>
      </c>
      <c r="E4" s="45">
        <f>B4*C4</f>
        <v>0</v>
      </c>
      <c r="F4" s="5"/>
      <c r="G4" s="6"/>
      <c r="I4" s="25"/>
    </row>
    <row r="5" spans="1:10" ht="24">
      <c r="A5" s="5"/>
      <c r="B5" s="37"/>
      <c r="C5" s="42">
        <v>1</v>
      </c>
      <c r="D5" s="5" t="s">
        <v>12</v>
      </c>
      <c r="E5" s="45">
        <f t="shared" ref="E5:E9" si="0">B5*C5</f>
        <v>0</v>
      </c>
      <c r="F5" s="5"/>
      <c r="G5" s="6"/>
      <c r="I5" s="25"/>
    </row>
    <row r="6" spans="1:10" ht="42" customHeight="1">
      <c r="A6" s="5"/>
      <c r="B6" s="37"/>
      <c r="C6" s="42">
        <v>1</v>
      </c>
      <c r="D6" s="5" t="s">
        <v>12</v>
      </c>
      <c r="E6" s="45">
        <f t="shared" si="0"/>
        <v>0</v>
      </c>
      <c r="F6" s="5"/>
      <c r="G6" s="6"/>
      <c r="I6" s="25"/>
    </row>
    <row r="7" spans="1:10" ht="24">
      <c r="A7" s="5"/>
      <c r="B7" s="37"/>
      <c r="C7" s="42">
        <v>1</v>
      </c>
      <c r="D7" s="5" t="s">
        <v>12</v>
      </c>
      <c r="E7" s="45">
        <f t="shared" si="0"/>
        <v>0</v>
      </c>
      <c r="F7" s="5"/>
      <c r="G7" s="6"/>
      <c r="I7" s="25"/>
    </row>
    <row r="8" spans="1:10" ht="24">
      <c r="A8" s="5"/>
      <c r="B8" s="37"/>
      <c r="C8" s="42">
        <v>1</v>
      </c>
      <c r="D8" s="5" t="s">
        <v>12</v>
      </c>
      <c r="E8" s="45">
        <f t="shared" si="0"/>
        <v>0</v>
      </c>
      <c r="F8" s="5"/>
      <c r="G8" s="6"/>
      <c r="I8" s="25"/>
    </row>
    <row r="9" spans="1:10" ht="60.75" customHeight="1">
      <c r="A9" s="5"/>
      <c r="B9" s="37"/>
      <c r="C9" s="42">
        <v>1</v>
      </c>
      <c r="D9" s="5" t="s">
        <v>12</v>
      </c>
      <c r="E9" s="45">
        <f t="shared" si="0"/>
        <v>0</v>
      </c>
      <c r="F9" s="5"/>
      <c r="G9" s="6"/>
      <c r="I9" s="25"/>
      <c r="J9" s="33"/>
    </row>
    <row r="10" spans="1:10" ht="24">
      <c r="A10" s="3" t="s">
        <v>4</v>
      </c>
      <c r="B10" s="3"/>
      <c r="C10" s="3"/>
      <c r="D10" s="3"/>
      <c r="E10" s="26"/>
      <c r="F10" s="34"/>
      <c r="G10" s="24">
        <f>SUM(E11)</f>
        <v>0</v>
      </c>
      <c r="I10" s="25"/>
    </row>
    <row r="11" spans="1:10" ht="24">
      <c r="A11" s="7"/>
      <c r="B11" s="20"/>
      <c r="C11" s="23"/>
      <c r="D11" s="5"/>
      <c r="E11" s="45"/>
      <c r="F11" s="7"/>
      <c r="G11" s="6"/>
    </row>
    <row r="12" spans="1:10" ht="24">
      <c r="A12" s="3" t="s">
        <v>5</v>
      </c>
      <c r="B12" s="3"/>
      <c r="C12" s="3"/>
      <c r="D12" s="3"/>
      <c r="E12" s="26"/>
      <c r="F12" s="26"/>
      <c r="G12" s="24">
        <f>SUM(E13:F18)</f>
        <v>0</v>
      </c>
    </row>
    <row r="13" spans="1:10" ht="24">
      <c r="A13" s="57"/>
      <c r="B13" s="21"/>
      <c r="C13" s="21"/>
      <c r="D13" s="28"/>
      <c r="E13" s="22"/>
      <c r="F13" s="20"/>
      <c r="G13" s="17"/>
    </row>
    <row r="14" spans="1:10" ht="24">
      <c r="A14" s="15"/>
      <c r="B14" s="37"/>
      <c r="C14" s="21"/>
      <c r="D14" s="27"/>
      <c r="E14" s="45">
        <f>B14*C14</f>
        <v>0</v>
      </c>
      <c r="F14" s="20"/>
      <c r="G14" s="17"/>
    </row>
    <row r="15" spans="1:10" ht="24">
      <c r="A15" s="15"/>
      <c r="B15" s="37"/>
      <c r="C15" s="21"/>
      <c r="D15" s="27"/>
      <c r="E15" s="45">
        <f>B15*C15</f>
        <v>0</v>
      </c>
      <c r="F15" s="20"/>
      <c r="G15" s="17"/>
    </row>
    <row r="16" spans="1:10" ht="24">
      <c r="A16" s="15"/>
      <c r="B16" s="37"/>
      <c r="C16" s="21"/>
      <c r="D16" s="27"/>
      <c r="E16" s="45">
        <f t="shared" ref="E16:E18" si="1">B16*C16</f>
        <v>0</v>
      </c>
      <c r="F16" s="20"/>
      <c r="G16" s="17"/>
    </row>
    <row r="17" spans="1:12" ht="24">
      <c r="A17" s="15"/>
      <c r="B17" s="37"/>
      <c r="C17" s="21"/>
      <c r="D17" s="27"/>
      <c r="E17" s="45">
        <f t="shared" si="1"/>
        <v>0</v>
      </c>
      <c r="F17" s="20"/>
      <c r="G17" s="17"/>
    </row>
    <row r="18" spans="1:12" ht="24">
      <c r="A18" s="15"/>
      <c r="B18" s="37"/>
      <c r="C18" s="21"/>
      <c r="D18" s="27"/>
      <c r="E18" s="45">
        <f t="shared" si="1"/>
        <v>0</v>
      </c>
      <c r="F18" s="20"/>
      <c r="G18" s="17"/>
    </row>
    <row r="19" spans="1:12" ht="20.100000000000001" customHeight="1">
      <c r="A19" s="3" t="s">
        <v>6</v>
      </c>
      <c r="B19" s="3"/>
      <c r="C19" s="3"/>
      <c r="D19" s="3"/>
      <c r="E19" s="26"/>
      <c r="F19" s="26"/>
      <c r="G19" s="24">
        <f>SUM(E20:F26)</f>
        <v>0</v>
      </c>
    </row>
    <row r="20" spans="1:12" ht="21.95" customHeight="1">
      <c r="A20" s="16"/>
      <c r="B20" s="15"/>
      <c r="C20" s="15"/>
      <c r="D20" s="15"/>
      <c r="E20" s="22"/>
      <c r="F20" s="22"/>
      <c r="G20" s="17"/>
    </row>
    <row r="21" spans="1:12" ht="22.5" customHeight="1">
      <c r="A21" s="15"/>
      <c r="B21" s="20"/>
      <c r="C21" s="21"/>
      <c r="D21" s="27"/>
      <c r="E21" s="22"/>
      <c r="F21" s="22"/>
      <c r="G21" s="17"/>
    </row>
    <row r="22" spans="1:12" ht="37.5" customHeight="1">
      <c r="A22" s="16"/>
      <c r="B22" s="20"/>
      <c r="C22" s="38"/>
      <c r="D22" s="31"/>
      <c r="E22" s="45"/>
      <c r="F22" s="20"/>
      <c r="G22" s="30"/>
    </row>
    <row r="23" spans="1:12" ht="56.1" customHeight="1">
      <c r="A23" s="16"/>
      <c r="B23" s="20"/>
      <c r="C23" s="21"/>
      <c r="D23" s="27"/>
      <c r="E23" s="45"/>
      <c r="F23" s="22"/>
      <c r="G23" s="17"/>
    </row>
    <row r="24" spans="1:12" ht="39.75" customHeight="1">
      <c r="A24" s="56"/>
      <c r="B24" s="15"/>
      <c r="C24" s="15"/>
      <c r="D24" s="15"/>
      <c r="E24" s="22"/>
      <c r="F24" s="22"/>
      <c r="G24" s="17"/>
      <c r="I24" s="33"/>
    </row>
    <row r="25" spans="1:12" ht="24.95" customHeight="1">
      <c r="A25" s="15"/>
      <c r="B25" s="20"/>
      <c r="C25" s="21"/>
      <c r="D25" s="27"/>
      <c r="E25" s="45"/>
      <c r="F25" s="22"/>
      <c r="G25" s="17"/>
    </row>
    <row r="26" spans="1:12" ht="60" customHeight="1">
      <c r="A26" s="16"/>
      <c r="B26" s="20"/>
      <c r="C26" s="38"/>
      <c r="D26" s="27"/>
      <c r="E26" s="45"/>
      <c r="F26" s="20"/>
      <c r="G26" s="17"/>
      <c r="L26" s="33"/>
    </row>
    <row r="27" spans="1:12" ht="24">
      <c r="A27" s="3" t="s">
        <v>3</v>
      </c>
      <c r="B27" s="3"/>
      <c r="C27" s="3"/>
      <c r="D27" s="3"/>
      <c r="E27" s="26"/>
      <c r="F27" s="34"/>
      <c r="G27" s="4">
        <f>SUM(E28)</f>
        <v>0</v>
      </c>
      <c r="H27" s="35"/>
      <c r="I27" s="36"/>
    </row>
    <row r="28" spans="1:12" ht="24">
      <c r="A28" s="8"/>
      <c r="B28" s="8"/>
      <c r="C28" s="8"/>
      <c r="D28" s="8"/>
      <c r="E28" s="47"/>
      <c r="F28" s="8"/>
      <c r="G28" s="6"/>
      <c r="I28" s="33"/>
    </row>
    <row r="29" spans="1:12" ht="43.5">
      <c r="A29" s="3" t="s">
        <v>14</v>
      </c>
      <c r="B29" s="3"/>
      <c r="C29" s="3"/>
      <c r="D29" s="3"/>
      <c r="E29" s="26"/>
      <c r="F29" s="34"/>
      <c r="G29" s="24">
        <f>E30</f>
        <v>0</v>
      </c>
    </row>
    <row r="30" spans="1:12" ht="24">
      <c r="A30" s="18"/>
      <c r="B30" s="20"/>
      <c r="C30" s="18">
        <v>1</v>
      </c>
      <c r="D30" s="32" t="s">
        <v>12</v>
      </c>
      <c r="E30" s="48">
        <f>B33*0.1</f>
        <v>0</v>
      </c>
      <c r="F30" s="18"/>
      <c r="G30" s="19"/>
    </row>
    <row r="31" spans="1:12" ht="24">
      <c r="A31" s="64" t="s">
        <v>64</v>
      </c>
      <c r="B31" s="65"/>
      <c r="C31" s="65"/>
      <c r="D31" s="66"/>
      <c r="E31" s="41">
        <f>SUM(E3:E30)</f>
        <v>0</v>
      </c>
      <c r="F31" s="41">
        <f t="shared" ref="F31" si="2">SUM(F3:F30)</f>
        <v>0</v>
      </c>
      <c r="G31" s="41">
        <f>SUM(G3:G30)</f>
        <v>0</v>
      </c>
      <c r="H31" s="33"/>
    </row>
    <row r="32" spans="1:12" ht="24" customHeight="1">
      <c r="A32" s="70" t="s">
        <v>66</v>
      </c>
      <c r="B32" s="70"/>
      <c r="C32" s="70"/>
      <c r="D32" s="70"/>
      <c r="E32" s="49" t="e">
        <f>(E31/F34G31)*100</f>
        <v>#NAME?</v>
      </c>
      <c r="F32" s="52" t="e">
        <f>(F31/G31)*100</f>
        <v>#DIV/0!</v>
      </c>
      <c r="G32" s="53" t="e">
        <f>E32+F32</f>
        <v>#NAME?</v>
      </c>
    </row>
    <row r="33" spans="1:7" ht="24">
      <c r="A33" s="9" t="s">
        <v>67</v>
      </c>
      <c r="B33" s="72">
        <f>SUM(G3:G26)</f>
        <v>0</v>
      </c>
      <c r="C33" s="73"/>
      <c r="D33" s="9"/>
      <c r="E33" s="40"/>
      <c r="F33" s="9"/>
      <c r="G33" s="10"/>
    </row>
    <row r="34" spans="1:7" ht="24">
      <c r="A34" s="9"/>
      <c r="B34" s="71"/>
      <c r="C34" s="71"/>
      <c r="D34" s="9"/>
      <c r="E34" s="40"/>
      <c r="F34" s="9"/>
    </row>
    <row r="35" spans="1:7" ht="24">
      <c r="A35" s="9"/>
      <c r="B35" s="71"/>
      <c r="C35" s="71"/>
      <c r="D35" s="9"/>
      <c r="E35" s="40"/>
      <c r="F35" s="9"/>
    </row>
    <row r="36" spans="1:7" ht="24">
      <c r="A36" s="9"/>
      <c r="B36" s="9"/>
      <c r="C36" s="9"/>
      <c r="D36" s="9"/>
      <c r="E36" s="40"/>
      <c r="F36" s="9"/>
    </row>
    <row r="38" spans="1:7" ht="24">
      <c r="A38" s="12"/>
      <c r="B38" s="12"/>
      <c r="C38" s="12"/>
      <c r="D38" s="12"/>
      <c r="E38" s="50"/>
      <c r="F38" s="12"/>
      <c r="G38" s="1"/>
    </row>
    <row r="39" spans="1:7" ht="24">
      <c r="A39" s="12"/>
      <c r="B39" s="12"/>
      <c r="C39" s="12"/>
      <c r="D39" s="12"/>
      <c r="E39" s="50"/>
      <c r="F39" s="12"/>
      <c r="G39" s="1"/>
    </row>
    <row r="40" spans="1:7" ht="24"/>
    <row r="41" spans="1:7" ht="24"/>
    <row r="42" spans="1:7" ht="24"/>
    <row r="43" spans="1:7" ht="24"/>
    <row r="44" spans="1:7" ht="24"/>
    <row r="45" spans="1:7" ht="24"/>
    <row r="46" spans="1:7" ht="24"/>
    <row r="47" spans="1:7" ht="24"/>
    <row r="48" spans="1:7" ht="24"/>
    <row r="49" ht="24"/>
    <row r="50" ht="24"/>
    <row r="51" ht="24"/>
    <row r="52" ht="24"/>
    <row r="53" ht="24"/>
    <row r="54" ht="24"/>
    <row r="55" ht="24"/>
    <row r="56" ht="24"/>
    <row r="57" ht="24"/>
    <row r="58" ht="24"/>
    <row r="59" ht="24"/>
    <row r="60" ht="24"/>
    <row r="61" ht="24"/>
    <row r="62" ht="24"/>
    <row r="63" ht="24"/>
    <row r="64" ht="24"/>
    <row r="66" ht="24"/>
    <row r="67" ht="24"/>
    <row r="68" ht="24"/>
    <row r="69" ht="24"/>
    <row r="70" ht="24"/>
    <row r="71" ht="24"/>
    <row r="72" ht="24"/>
    <row r="73" ht="24"/>
  </sheetData>
  <mergeCells count="9">
    <mergeCell ref="B33:C33"/>
    <mergeCell ref="B34:C34"/>
    <mergeCell ref="B35:C35"/>
    <mergeCell ref="A1:A2"/>
    <mergeCell ref="B1:B2"/>
    <mergeCell ref="C1:D2"/>
    <mergeCell ref="E1:G1"/>
    <mergeCell ref="A31:D31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ตัวอย่างโครงการย่อย 1 ....</vt:lpstr>
      <vt:lpstr>ฟอร์มเปล่า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USE_001</dc:creator>
  <cp:lastModifiedBy>Kanokwan Kubnop</cp:lastModifiedBy>
  <cp:lastPrinted>2021-02-11T04:00:29Z</cp:lastPrinted>
  <dcterms:created xsi:type="dcterms:W3CDTF">2012-11-14T06:40:56Z</dcterms:created>
  <dcterms:modified xsi:type="dcterms:W3CDTF">2021-08-20T09:19:27Z</dcterms:modified>
</cp:coreProperties>
</file>